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36" yWindow="2565" windowWidth="15480" windowHeight="7320" activeTab="0"/>
  </bookViews>
  <sheets>
    <sheet name="Calculator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<sst xmlns="http://schemas.openxmlformats.org/spreadsheetml/2006/main" count="24" uniqueCount="21">
  <si>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Description</t>
  </si>
  <si>
    <t>Running Time Per Day (hrs)</t>
  </si>
  <si>
    <t>Operation Days per year (days)</t>
  </si>
  <si>
    <t xml:space="preserve">Running Time Per Year (hrs) </t>
  </si>
  <si>
    <t>Life Time of lamp (hrs)</t>
  </si>
  <si>
    <t>Payback period (years)</t>
  </si>
  <si>
    <t>Characteristics of the installation</t>
  </si>
  <si>
    <t>% of Energy Saving</t>
  </si>
  <si>
    <t>Energy consumed per year  (kWh)</t>
  </si>
  <si>
    <t>Products</t>
  </si>
  <si>
    <t xml:space="preserve">Power (W) </t>
  </si>
  <si>
    <t>Cost of Energy per kWh ($)</t>
  </si>
  <si>
    <t>Cost of energyper year ($)</t>
  </si>
  <si>
    <t>Lamp replacement cost per        year ($)</t>
  </si>
  <si>
    <t>Toal Cost Of Operation  ($)</t>
  </si>
  <si>
    <t>Total annual savings ($)</t>
  </si>
  <si>
    <t>N/A</t>
  </si>
  <si>
    <t>Unit Price of Products ($)</t>
  </si>
  <si>
    <t>Maintanence</t>
  </si>
  <si>
    <t>LED Spotlight</t>
  </si>
  <si>
    <t>Halogen Lamp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</si>
</sst>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#,##0.0"/>
    <numFmt numFmtId="193" formatCode="#,##0_ "/>
    <numFmt numFmtId="194" formatCode="0.0%"/>
    <numFmt numFmtId="195" formatCode="0.00_ "/>
    <numFmt numFmtId="196" formatCode="0.0"/>
    <numFmt numFmtId="197" formatCode="0.000"/>
    <numFmt numFmtId="198" formatCode="0.000000"/>
    <numFmt numFmtId="199" formatCode="0.00000"/>
    <numFmt numFmtId="200" formatCode="0.0000"/>
    <numFmt numFmtId="201" formatCode="#,##0.00\ _€"/>
    <numFmt numFmtId="202" formatCode="#,##0.00\ &quot;€&quot;"/>
    <numFmt numFmtId="203" formatCode="#,##0.00_ "/>
  </numFmts>
  <fonts count="45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C9DAA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38" fontId="3" fillId="0" borderId="10" xfId="0" applyNumberFormat="1" applyFont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10" fontId="2" fillId="8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3" fillId="0" borderId="15" xfId="0" applyFont="1" applyBorder="1" applyAlignment="1" applyProtection="1">
      <alignment wrapText="1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Border="1" applyAlignment="1" applyProtection="1">
      <alignment horizontal="center" vertical="center" wrapText="1"/>
      <protection/>
    </xf>
    <xf numFmtId="38" fontId="3" fillId="0" borderId="16" xfId="0" applyNumberFormat="1" applyFont="1" applyFill="1" applyBorder="1" applyAlignment="1" applyProtection="1">
      <alignment horizontal="center" vertical="center" wrapText="1"/>
      <protection/>
    </xf>
    <xf numFmtId="38" fontId="3" fillId="0" borderId="16" xfId="0" applyNumberFormat="1" applyFont="1" applyBorder="1" applyAlignment="1" applyProtection="1">
      <alignment horizontal="center" vertical="center" wrapText="1"/>
      <protection/>
    </xf>
    <xf numFmtId="10" fontId="2" fillId="8" borderId="16" xfId="33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wrapText="1"/>
      <protection locked="0"/>
    </xf>
    <xf numFmtId="0" fontId="2" fillId="35" borderId="18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194" fontId="2" fillId="8" borderId="11" xfId="33" applyNumberFormat="1" applyFont="1" applyFill="1" applyBorder="1" applyAlignment="1" applyProtection="1">
      <alignment horizontal="center" vertical="center" wrapText="1"/>
      <protection/>
    </xf>
    <xf numFmtId="4" fontId="3" fillId="0" borderId="19" xfId="0" applyNumberFormat="1" applyFont="1" applyBorder="1" applyAlignment="1" applyProtection="1">
      <alignment horizontal="center" vertical="center" wrapText="1"/>
      <protection/>
    </xf>
    <xf numFmtId="2" fontId="3" fillId="0" borderId="16" xfId="0" applyNumberFormat="1" applyFont="1" applyBorder="1" applyAlignment="1" applyProtection="1">
      <alignment horizontal="center" vertical="center" wrapText="1"/>
      <protection/>
    </xf>
    <xf numFmtId="2" fontId="3" fillId="0" borderId="10" xfId="0" applyNumberFormat="1" applyFont="1" applyBorder="1" applyAlignment="1" applyProtection="1">
      <alignment horizontal="center" vertical="center" wrapText="1"/>
      <protection/>
    </xf>
    <xf numFmtId="194" fontId="2" fillId="8" borderId="11" xfId="33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36" borderId="16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8" borderId="16" xfId="0" applyFont="1" applyFill="1" applyBorder="1" applyAlignment="1" applyProtection="1">
      <alignment horizontal="center" vertical="center" wrapText="1"/>
      <protection/>
    </xf>
    <xf numFmtId="2" fontId="3" fillId="36" borderId="20" xfId="0" applyNumberFormat="1" applyFont="1" applyFill="1" applyBorder="1" applyAlignment="1" applyProtection="1">
      <alignment horizontal="center" vertical="center" wrapText="1"/>
      <protection/>
    </xf>
    <xf numFmtId="2" fontId="3" fillId="36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Border="1" applyAlignment="1" applyProtection="1">
      <alignment horizontal="left" wrapText="1"/>
      <protection locked="0"/>
    </xf>
    <xf numFmtId="195" fontId="3" fillId="8" borderId="16" xfId="0" applyNumberFormat="1" applyFont="1" applyFill="1" applyBorder="1" applyAlignment="1" applyProtection="1">
      <alignment horizontal="center" vertical="center" wrapText="1"/>
      <protection/>
    </xf>
    <xf numFmtId="0" fontId="44" fillId="0" borderId="14" xfId="0" applyFont="1" applyBorder="1" applyAlignment="1" applyProtection="1">
      <alignment wrapText="1"/>
      <protection locked="0"/>
    </xf>
    <xf numFmtId="203" fontId="2" fillId="33" borderId="16" xfId="0" applyNumberFormat="1" applyFont="1" applyFill="1" applyBorder="1" applyAlignment="1" applyProtection="1">
      <alignment horizontal="center" vertical="center" wrapText="1"/>
      <protection/>
    </xf>
    <xf numFmtId="203" fontId="3" fillId="0" borderId="16" xfId="0" applyNumberFormat="1" applyFont="1" applyBorder="1" applyAlignment="1" applyProtection="1">
      <alignment horizontal="center" vertical="center" wrapText="1"/>
      <protection/>
    </xf>
    <xf numFmtId="203" fontId="3" fillId="0" borderId="10" xfId="0" applyNumberFormat="1" applyFont="1" applyBorder="1" applyAlignment="1" applyProtection="1">
      <alignment horizontal="center" vertical="center" wrapText="1"/>
      <protection/>
    </xf>
    <xf numFmtId="0" fontId="44" fillId="0" borderId="14" xfId="0" applyFont="1" applyBorder="1" applyAlignment="1" applyProtection="1">
      <alignment horizontal="left" wrapText="1"/>
      <protection locked="0"/>
    </xf>
    <xf numFmtId="0" fontId="1" fillId="37" borderId="21" xfId="0" applyFont="1" applyFill="1" applyBorder="1" applyAlignment="1" applyProtection="1">
      <alignment horizontal="center" vertical="center" wrapText="1"/>
      <protection/>
    </xf>
    <xf numFmtId="0" fontId="1" fillId="37" borderId="19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0"/>
  <sheetViews>
    <sheetView tabSelected="1" zoomScale="120" zoomScaleNormal="120" zoomScalePageLayoutView="0" workbookViewId="0" topLeftCell="A1">
      <selection activeCell="B9" sqref="B9"/>
    </sheetView>
  </sheetViews>
  <sheetFormatPr defaultColWidth="9.140625" defaultRowHeight="12.75"/>
  <cols>
    <col min="1" max="1" width="25.00390625" style="33" customWidth="1"/>
    <col min="2" max="2" width="21.421875" style="30" customWidth="1"/>
    <col min="3" max="3" width="20.7109375" style="30" customWidth="1"/>
    <col min="4" max="4" width="12.8515625" style="12" customWidth="1"/>
    <col min="5" max="16384" width="9.140625" style="30" customWidth="1"/>
  </cols>
  <sheetData>
    <row r="1" spans="1:33" ht="12" thickBot="1">
      <c r="A1" s="27"/>
      <c r="B1" s="28"/>
      <c r="C1" s="28"/>
      <c r="D1" s="1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4" s="29" customFormat="1" ht="34.5" thickBot="1">
      <c r="A2" s="20"/>
      <c r="B2" s="48" t="s">
        <v>9</v>
      </c>
      <c r="C2" s="49"/>
      <c r="D2" s="7" t="s">
        <v>6</v>
      </c>
    </row>
    <row r="3" spans="1:4" ht="25.5" customHeight="1" thickBot="1">
      <c r="A3" s="21" t="s">
        <v>0</v>
      </c>
      <c r="B3" s="46" t="s">
        <v>19</v>
      </c>
      <c r="C3" s="47" t="s">
        <v>20</v>
      </c>
      <c r="D3" s="8"/>
    </row>
    <row r="4" spans="1:4" ht="12" customHeight="1" thickBot="1">
      <c r="A4" s="5" t="s">
        <v>10</v>
      </c>
      <c r="B4" s="14">
        <v>7</v>
      </c>
      <c r="C4" s="1">
        <v>50</v>
      </c>
      <c r="D4" s="10"/>
    </row>
    <row r="5" spans="1:4" ht="12" customHeight="1" thickBot="1">
      <c r="A5" s="5" t="s">
        <v>1</v>
      </c>
      <c r="B5" s="34">
        <f>$D$5</f>
        <v>12</v>
      </c>
      <c r="C5" s="35">
        <f>$D$5</f>
        <v>12</v>
      </c>
      <c r="D5" s="11">
        <v>12</v>
      </c>
    </row>
    <row r="6" spans="1:4" ht="12" customHeight="1" thickBot="1">
      <c r="A6" s="5" t="s">
        <v>2</v>
      </c>
      <c r="B6" s="34">
        <f>$D$6</f>
        <v>365</v>
      </c>
      <c r="C6" s="35">
        <f>$D$6</f>
        <v>365</v>
      </c>
      <c r="D6" s="11">
        <v>365</v>
      </c>
    </row>
    <row r="7" spans="1:4" ht="12" customHeight="1" thickBot="1">
      <c r="A7" s="5" t="s">
        <v>3</v>
      </c>
      <c r="B7" s="15">
        <f>B5*B6</f>
        <v>4380</v>
      </c>
      <c r="C7" s="3">
        <f>B7</f>
        <v>4380</v>
      </c>
      <c r="D7" s="8"/>
    </row>
    <row r="8" spans="1:4" ht="12" customHeight="1" thickBot="1">
      <c r="A8" s="5" t="s">
        <v>8</v>
      </c>
      <c r="B8" s="16">
        <f>B4*B7/1000</f>
        <v>30.66</v>
      </c>
      <c r="C8" s="16">
        <f>C4*C7/1000</f>
        <v>219</v>
      </c>
      <c r="D8" s="9"/>
    </row>
    <row r="9" spans="1:4" ht="12" customHeight="1" thickBot="1">
      <c r="A9" s="22" t="s">
        <v>7</v>
      </c>
      <c r="B9" s="17">
        <f>-(B8-C8)/C8</f>
        <v>0.86</v>
      </c>
      <c r="C9" s="6"/>
      <c r="D9" s="10"/>
    </row>
    <row r="10" spans="1:4" ht="12" customHeight="1" thickBot="1">
      <c r="A10" s="5" t="s">
        <v>11</v>
      </c>
      <c r="B10" s="34">
        <f>$D$10</f>
        <v>0.18</v>
      </c>
      <c r="C10" s="35">
        <f>$D$10</f>
        <v>0.18</v>
      </c>
      <c r="D10" s="11">
        <v>0.18</v>
      </c>
    </row>
    <row r="11" spans="1:4" ht="12" customHeight="1" thickBot="1">
      <c r="A11" s="5" t="s">
        <v>12</v>
      </c>
      <c r="B11" s="43">
        <f>B8*B10</f>
        <v>5.5188</v>
      </c>
      <c r="C11" s="44">
        <f>ROUND(C8*C10,)</f>
        <v>39</v>
      </c>
      <c r="D11" s="9"/>
    </row>
    <row r="12" spans="1:4" ht="24.75" customHeight="1" thickBot="1">
      <c r="A12" s="26" t="s">
        <v>17</v>
      </c>
      <c r="B12" s="36">
        <v>18.6</v>
      </c>
      <c r="C12" s="40">
        <v>1.5</v>
      </c>
      <c r="D12" s="41"/>
    </row>
    <row r="13" spans="1:11" ht="12" customHeight="1" thickBot="1">
      <c r="A13" s="5" t="s">
        <v>18</v>
      </c>
      <c r="B13" s="37" t="s">
        <v>16</v>
      </c>
      <c r="C13" s="38">
        <v>3</v>
      </c>
      <c r="D13" s="45"/>
      <c r="E13" s="39"/>
      <c r="F13" s="39"/>
      <c r="G13" s="39"/>
      <c r="H13" s="39"/>
      <c r="I13" s="39"/>
      <c r="J13" s="39"/>
      <c r="K13" s="39"/>
    </row>
    <row r="14" spans="1:4" ht="12" customHeight="1" thickBot="1">
      <c r="A14" s="5" t="s">
        <v>4</v>
      </c>
      <c r="B14" s="18">
        <v>50000</v>
      </c>
      <c r="C14" s="2">
        <v>2000</v>
      </c>
      <c r="D14" s="9"/>
    </row>
    <row r="15" spans="1:4" ht="24.75" customHeight="1" thickBot="1">
      <c r="A15" s="5" t="s">
        <v>13</v>
      </c>
      <c r="B15" s="14" t="s">
        <v>16</v>
      </c>
      <c r="C15" s="23">
        <f>C12*C7/C14+C13</f>
        <v>6.285</v>
      </c>
      <c r="D15" s="9"/>
    </row>
    <row r="16" spans="1:4" ht="12" customHeight="1" thickBot="1">
      <c r="A16" s="5" t="s">
        <v>14</v>
      </c>
      <c r="B16" s="24">
        <f>B11+B12</f>
        <v>24.1188</v>
      </c>
      <c r="C16" s="25">
        <f>C11+C15</f>
        <v>45.285</v>
      </c>
      <c r="D16" s="9"/>
    </row>
    <row r="17" spans="1:4" ht="12" customHeight="1" thickBot="1">
      <c r="A17" s="4" t="s">
        <v>15</v>
      </c>
      <c r="B17" s="42">
        <f>C16-B16</f>
        <v>21.166199999999996</v>
      </c>
      <c r="C17" s="13" t="s">
        <v>16</v>
      </c>
      <c r="D17" s="9"/>
    </row>
    <row r="18" spans="1:4" ht="12" customHeight="1" thickBot="1">
      <c r="A18" s="4" t="s">
        <v>5</v>
      </c>
      <c r="B18" s="42">
        <f>B12/B17</f>
        <v>0.878759531706211</v>
      </c>
      <c r="C18" s="13" t="s">
        <v>16</v>
      </c>
      <c r="D18" s="10"/>
    </row>
    <row r="19" spans="1:4" s="32" customFormat="1" ht="11.25">
      <c r="A19" s="31"/>
      <c r="D19" s="12"/>
    </row>
    <row r="20" spans="1:4" s="32" customFormat="1" ht="11.25">
      <c r="A20" s="31"/>
      <c r="D20" s="12"/>
    </row>
  </sheetData>
  <sheetProtection selectLockedCells="1"/>
  <mergeCells count="1">
    <mergeCell ref="B2:C2"/>
  </mergeCells>
  <printOptions/>
  <pageMargins left="0.75" right="0.75" top="1" bottom="1" header="0.5" footer="0.5"/>
  <pageSetup horizontalDpi="600" verticalDpi="600" orientation="portrait" paperSize="9" r:id="rId1"/>
  <ignoredErrors>
    <ignoredError sqref="C11 C7" formula="1"/>
    <ignoredError sqref="B5:C6 B10:C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Clive Wing</dc:creator>
  <cp:keywords/>
  <dc:description/>
  <cp:lastModifiedBy>Rice</cp:lastModifiedBy>
  <cp:lastPrinted>2009-09-16T10:24:04Z</cp:lastPrinted>
  <dcterms:created xsi:type="dcterms:W3CDTF">2008-06-03T08:24:23Z</dcterms:created>
  <dcterms:modified xsi:type="dcterms:W3CDTF">2014-08-25T08:01:23Z</dcterms:modified>
  <cp:category/>
  <cp:version/>
  <cp:contentType/>
  <cp:contentStatus/>
</cp:coreProperties>
</file>